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20" windowWidth="47240" windowHeight="2658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1" i="1"/>
  <c r="C43"/>
  <c r="C8"/>
  <c r="C10"/>
  <c r="C40"/>
  <c r="D23"/>
  <c r="D24"/>
  <c r="D25"/>
  <c r="D26"/>
  <c r="D27"/>
  <c r="D28"/>
  <c r="D20"/>
  <c r="D29"/>
  <c r="D30"/>
  <c r="D31"/>
  <c r="D33"/>
  <c r="E20"/>
  <c r="E30"/>
  <c r="C9"/>
  <c r="D9"/>
  <c r="D37"/>
  <c r="D36"/>
  <c r="E9"/>
  <c r="E37"/>
  <c r="E29"/>
  <c r="E31"/>
  <c r="E23"/>
  <c r="E24"/>
  <c r="E25"/>
  <c r="E26"/>
  <c r="E27"/>
  <c r="E28"/>
  <c r="E33"/>
  <c r="E36"/>
  <c r="E38"/>
  <c r="C42"/>
  <c r="D38"/>
  <c r="C38"/>
</calcChain>
</file>

<file path=xl/comments1.xml><?xml version="1.0" encoding="utf-8"?>
<comments xmlns="http://schemas.openxmlformats.org/spreadsheetml/2006/main">
  <authors>
    <author/>
  </authors>
  <commentList>
    <comment ref="A14" authorId="0">
      <text>
        <r>
          <rPr>
            <sz val="11"/>
            <color indexed="8"/>
            <rFont val="Calibri"/>
            <family val="2"/>
          </rPr>
          <t>Estimated amount for maintenance for suites and common areas that will need to be done that should have been done by the previous owner</t>
        </r>
      </text>
    </comment>
    <comment ref="A36" authorId="0">
      <text>
        <r>
          <rPr>
            <sz val="11"/>
            <color indexed="8"/>
            <rFont val="Calibri"/>
            <family val="2"/>
          </rPr>
          <t>Revenue - Expenses</t>
        </r>
      </text>
    </comment>
    <comment ref="A38" authorId="0">
      <text>
        <r>
          <rPr>
            <sz val="11"/>
            <color indexed="8"/>
            <rFont val="Calibri"/>
            <family val="2"/>
          </rPr>
          <t>NOI – Mortgage Payments</t>
        </r>
      </text>
    </comment>
    <comment ref="A40" authorId="0">
      <text>
        <r>
          <rPr>
            <sz val="11"/>
            <color indexed="8"/>
            <rFont val="Calibri"/>
            <family val="2"/>
          </rPr>
          <t>Down Payment + Closing Costs + Deferred Maintenance Cost</t>
        </r>
      </text>
    </comment>
    <comment ref="A41" authorId="0">
      <text>
        <r>
          <rPr>
            <sz val="11"/>
            <color indexed="8"/>
            <rFont val="Calibri"/>
            <family val="2"/>
          </rPr>
          <t>NOI / Purchase Price</t>
        </r>
      </text>
    </comment>
    <comment ref="A42" authorId="0">
      <text>
        <r>
          <rPr>
            <sz val="11"/>
            <color indexed="8"/>
            <rFont val="Calibri"/>
            <family val="2"/>
          </rPr>
          <t>Annual profit / Cash Outlay</t>
        </r>
      </text>
    </comment>
    <comment ref="A43" authorId="0">
      <text>
        <r>
          <rPr>
            <sz val="11"/>
            <color indexed="8"/>
            <rFont val="Calibri"/>
            <family val="2"/>
          </rPr>
          <t>How many years it will take before you get your money back</t>
        </r>
      </text>
    </comment>
  </commentList>
</comments>
</file>

<file path=xl/sharedStrings.xml><?xml version="1.0" encoding="utf-8"?>
<sst xmlns="http://schemas.openxmlformats.org/spreadsheetml/2006/main" count="45" uniqueCount="39">
  <si>
    <t>Building Cost</t>
  </si>
  <si>
    <t>Amount</t>
  </si>
  <si>
    <t>Monthly</t>
  </si>
  <si>
    <t>Yearly</t>
  </si>
  <si>
    <t>Down Payment</t>
  </si>
  <si>
    <t>Mortgage Amount</t>
  </si>
  <si>
    <t>Closing Costs</t>
  </si>
  <si>
    <t>Mortgage Rate</t>
  </si>
  <si>
    <t>Amortization Period (years)</t>
  </si>
  <si>
    <t>Deferred Maintenance Expense</t>
  </si>
  <si>
    <t>REVENUE</t>
  </si>
  <si>
    <t>Monthly Rent</t>
  </si>
  <si>
    <t>Total Revenue</t>
  </si>
  <si>
    <t>EXPENSES</t>
  </si>
  <si>
    <t>Monthly/Yearly</t>
  </si>
  <si>
    <t>Property Taxes</t>
  </si>
  <si>
    <t>Y</t>
  </si>
  <si>
    <t>Insurance</t>
  </si>
  <si>
    <t>Gas</t>
  </si>
  <si>
    <t>Water</t>
  </si>
  <si>
    <t xml:space="preserve">Property Management </t>
  </si>
  <si>
    <t xml:space="preserve">Vacancy Allowance </t>
  </si>
  <si>
    <t>Total Expenses</t>
  </si>
  <si>
    <t>The Math</t>
  </si>
  <si>
    <t>Net Operating Income (NOI)</t>
  </si>
  <si>
    <t>Mortgage Payments</t>
  </si>
  <si>
    <t>Net Profit</t>
  </si>
  <si>
    <t>Cash Outlay</t>
  </si>
  <si>
    <t>Return on Investment (ROI)</t>
  </si>
  <si>
    <t>Yearly</t>
    <phoneticPr fontId="18" type="noConversion"/>
  </si>
  <si>
    <t>Y</t>
    <phoneticPr fontId="18" type="noConversion"/>
  </si>
  <si>
    <t>Years to recover outlay</t>
    <phoneticPr fontId="18" type="noConversion"/>
  </si>
  <si>
    <t>notes</t>
    <phoneticPr fontId="18" type="noConversion"/>
  </si>
  <si>
    <t>Building Cost</t>
    <phoneticPr fontId="18" type="noConversion"/>
  </si>
  <si>
    <t>Building Maintenance</t>
    <phoneticPr fontId="18" type="noConversion"/>
  </si>
  <si>
    <t>Rent</t>
    <phoneticPr fontId="18" type="noConversion"/>
  </si>
  <si>
    <t>Cap Rate</t>
    <phoneticPr fontId="18" type="noConversion"/>
  </si>
  <si>
    <t>&lt;- update yellow cells with your numbers</t>
    <phoneticPr fontId="18" type="noConversion"/>
  </si>
  <si>
    <t>&lt;- don't modify green cells</t>
    <phoneticPr fontId="18" type="noConversion"/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</si>
</sst>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3" formatCode="_-&quot;$&quot;* #,##0_-;\-&quot;$&quot;* #,##0_-;_-&quot;$&quot;* &quot;-&quot;_-;_-@_-"/>
    <numFmt numFmtId="174" formatCode="_-* #,##0_-;\-* #,##0_-;_-* &quot;-&quot;_-;_-@_-"/>
    <numFmt numFmtId="176" formatCode="_-* #,##0.00_-;\-* #,##0.00_-;_-* &quot;-&quot;??_-;_-@_-"/>
    <numFmt numFmtId="177" formatCode="_(\$* #,##0.00_);_(\$* \(#,##0.00\);_(\$* \-??_);_(@_)"/>
    <numFmt numFmtId="179" formatCode="[$$-1009]#,##0.00;[Red]\-[$$-1009]#,##0.00"/>
    <numFmt numFmtId="180" formatCode="\$#,##0_);[Red]&quot;($&quot;#,##0\)"/>
    <numFmt numFmtId="183" formatCode="0.000%"/>
  </numFmts>
  <fonts count="25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43"/>
      <name val="Arial"/>
    </font>
    <font>
      <sz val="10"/>
      <color indexed="43"/>
      <name val="Arial"/>
    </font>
    <font>
      <sz val="10"/>
      <color indexed="55"/>
      <name val="Arial"/>
    </font>
    <font>
      <b/>
      <sz val="12"/>
      <color indexed="8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3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3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2" fillId="8" borderId="0" applyNumberFormat="0" applyBorder="0" applyAlignment="0" applyProtection="0"/>
    <xf numFmtId="0" fontId="3" fillId="25" borderId="11" applyNumberFormat="0" applyAlignment="0" applyProtection="0"/>
    <xf numFmtId="0" fontId="4" fillId="26" borderId="12" applyNumberFormat="0" applyAlignment="0" applyProtection="0"/>
    <xf numFmtId="177" fontId="17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12" borderId="11" applyNumberFormat="0" applyAlignment="0" applyProtection="0"/>
    <xf numFmtId="0" fontId="11" fillId="0" borderId="16" applyNumberFormat="0" applyFill="0" applyAlignment="0" applyProtection="0"/>
    <xf numFmtId="0" fontId="12" fillId="27" borderId="0" applyNumberFormat="0" applyBorder="0" applyAlignment="0" applyProtection="0"/>
    <xf numFmtId="0" fontId="17" fillId="28" borderId="17" applyNumberFormat="0" applyAlignment="0" applyProtection="0"/>
    <xf numFmtId="0" fontId="13" fillId="25" borderId="18" applyNumberFormat="0" applyAlignment="0" applyProtection="0"/>
    <xf numFmtId="9" fontId="17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19" fillId="0" borderId="0" xfId="0" applyFont="1"/>
    <xf numFmtId="0" fontId="19" fillId="0" borderId="4" xfId="0" applyFont="1" applyBorder="1"/>
    <xf numFmtId="0" fontId="19" fillId="0" borderId="0" xfId="0" applyFont="1" applyBorder="1"/>
    <xf numFmtId="0" fontId="19" fillId="2" borderId="4" xfId="0" applyFont="1" applyFill="1" applyBorder="1"/>
    <xf numFmtId="0" fontId="19" fillId="2" borderId="0" xfId="0" applyFont="1" applyFill="1"/>
    <xf numFmtId="0" fontId="19" fillId="0" borderId="0" xfId="0" applyFont="1" applyFill="1"/>
    <xf numFmtId="0" fontId="19" fillId="0" borderId="0" xfId="0" applyFont="1" applyFill="1" applyBorder="1"/>
    <xf numFmtId="0" fontId="19" fillId="0" borderId="4" xfId="0" applyFont="1" applyFill="1" applyBorder="1"/>
    <xf numFmtId="0" fontId="19" fillId="6" borderId="0" xfId="0" applyFont="1" applyFill="1" applyBorder="1" applyProtection="1">
      <protection locked="0"/>
    </xf>
    <xf numFmtId="0" fontId="19" fillId="2" borderId="5" xfId="0" applyFont="1" applyFill="1" applyBorder="1"/>
    <xf numFmtId="0" fontId="19" fillId="0" borderId="6" xfId="0" applyFont="1" applyBorder="1"/>
    <xf numFmtId="0" fontId="20" fillId="0" borderId="0" xfId="0" applyFont="1" applyBorder="1" applyAlignment="1">
      <alignment horizontal="center"/>
    </xf>
    <xf numFmtId="0" fontId="19" fillId="0" borderId="7" xfId="0" applyFont="1" applyBorder="1"/>
    <xf numFmtId="0" fontId="19" fillId="6" borderId="4" xfId="0" applyFont="1" applyFill="1" applyBorder="1" applyProtection="1">
      <protection locked="0"/>
    </xf>
    <xf numFmtId="177" fontId="19" fillId="0" borderId="0" xfId="0" applyNumberFormat="1" applyFont="1"/>
    <xf numFmtId="179" fontId="19" fillId="0" borderId="0" xfId="0" applyNumberFormat="1" applyFont="1" applyBorder="1"/>
    <xf numFmtId="0" fontId="19" fillId="0" borderId="8" xfId="0" applyFont="1" applyBorder="1"/>
    <xf numFmtId="0" fontId="19" fillId="0" borderId="9" xfId="0" applyFont="1" applyBorder="1"/>
    <xf numFmtId="0" fontId="19" fillId="6" borderId="0" xfId="0" applyFont="1" applyFill="1" applyProtection="1">
      <protection locked="0"/>
    </xf>
    <xf numFmtId="0" fontId="19" fillId="0" borderId="5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179" fontId="19" fillId="2" borderId="0" xfId="0" applyNumberFormat="1" applyFont="1" applyFill="1" applyBorder="1"/>
    <xf numFmtId="0" fontId="19" fillId="0" borderId="5" xfId="0" applyFont="1" applyBorder="1"/>
    <xf numFmtId="177" fontId="19" fillId="0" borderId="0" xfId="0" applyNumberFormat="1" applyFont="1" applyBorder="1"/>
    <xf numFmtId="0" fontId="19" fillId="0" borderId="10" xfId="0" applyFont="1" applyFill="1" applyBorder="1"/>
    <xf numFmtId="0" fontId="21" fillId="4" borderId="1" xfId="0" applyFont="1" applyFill="1" applyBorder="1"/>
    <xf numFmtId="0" fontId="21" fillId="4" borderId="1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180" fontId="19" fillId="5" borderId="3" xfId="0" applyNumberFormat="1" applyFont="1" applyFill="1" applyBorder="1" applyAlignment="1">
      <alignment horizontal="left"/>
    </xf>
    <xf numFmtId="0" fontId="21" fillId="4" borderId="1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183" fontId="19" fillId="6" borderId="0" xfId="0" applyNumberFormat="1" applyFont="1" applyFill="1" applyAlignment="1" applyProtection="1">
      <alignment horizontal="right"/>
      <protection locked="0"/>
    </xf>
    <xf numFmtId="0" fontId="19" fillId="6" borderId="0" xfId="0" applyFont="1" applyFill="1" applyBorder="1" applyAlignment="1" applyProtection="1">
      <alignment horizontal="right"/>
      <protection locked="0"/>
    </xf>
    <xf numFmtId="0" fontId="20" fillId="0" borderId="0" xfId="0" applyFont="1" applyBorder="1" applyAlignment="1">
      <alignment horizontal="right"/>
    </xf>
    <xf numFmtId="0" fontId="21" fillId="4" borderId="5" xfId="0" applyFont="1" applyFill="1" applyBorder="1" applyAlignment="1">
      <alignment horizontal="right"/>
    </xf>
    <xf numFmtId="179" fontId="19" fillId="0" borderId="0" xfId="0" applyNumberFormat="1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179" fontId="19" fillId="0" borderId="0" xfId="0" applyNumberFormat="1" applyFont="1" applyFill="1" applyBorder="1" applyAlignment="1" applyProtection="1">
      <alignment horizontal="right"/>
      <protection locked="0"/>
    </xf>
    <xf numFmtId="9" fontId="19" fillId="6" borderId="0" xfId="0" applyNumberFormat="1" applyFont="1" applyFill="1" applyBorder="1" applyAlignment="1" applyProtection="1">
      <alignment horizontal="right"/>
      <protection locked="0"/>
    </xf>
    <xf numFmtId="0" fontId="19" fillId="0" borderId="7" xfId="0" applyFont="1" applyBorder="1" applyAlignment="1">
      <alignment horizontal="right"/>
    </xf>
    <xf numFmtId="10" fontId="19" fillId="3" borderId="0" xfId="40" applyNumberFormat="1" applyFont="1" applyFill="1" applyBorder="1" applyAlignment="1" applyProtection="1">
      <alignment horizontal="right"/>
    </xf>
    <xf numFmtId="10" fontId="19" fillId="0" borderId="0" xfId="40" applyNumberFormat="1" applyFont="1" applyFill="1" applyBorder="1" applyAlignment="1" applyProtection="1">
      <alignment horizontal="right"/>
    </xf>
    <xf numFmtId="179" fontId="19" fillId="3" borderId="0" xfId="0" applyNumberFormat="1" applyFont="1" applyFill="1" applyBorder="1" applyAlignment="1">
      <alignment horizontal="right"/>
    </xf>
    <xf numFmtId="40" fontId="19" fillId="3" borderId="0" xfId="0" applyNumberFormat="1" applyFont="1" applyFill="1" applyAlignment="1">
      <alignment horizontal="right"/>
    </xf>
    <xf numFmtId="40" fontId="19" fillId="0" borderId="0" xfId="0" applyNumberFormat="1" applyFont="1" applyAlignment="1">
      <alignment horizontal="right"/>
    </xf>
    <xf numFmtId="4" fontId="19" fillId="6" borderId="0" xfId="28" applyNumberFormat="1" applyFont="1" applyFill="1" applyBorder="1" applyAlignment="1" applyProtection="1">
      <alignment horizontal="right"/>
      <protection locked="0"/>
    </xf>
    <xf numFmtId="4" fontId="19" fillId="0" borderId="0" xfId="28" applyNumberFormat="1" applyFont="1" applyFill="1" applyBorder="1" applyAlignment="1" applyProtection="1">
      <alignment horizontal="right"/>
      <protection locked="0"/>
    </xf>
    <xf numFmtId="4" fontId="19" fillId="0" borderId="0" xfId="28" applyNumberFormat="1" applyFont="1" applyFill="1" applyBorder="1" applyAlignment="1" applyProtection="1">
      <alignment horizontal="right"/>
    </xf>
    <xf numFmtId="4" fontId="19" fillId="6" borderId="0" xfId="0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Fill="1"/>
    <xf numFmtId="4" fontId="19" fillId="0" borderId="0" xfId="0" applyNumberFormat="1" applyFont="1" applyFill="1" applyBorder="1"/>
    <xf numFmtId="4" fontId="19" fillId="3" borderId="9" xfId="0" applyNumberFormat="1" applyFont="1" applyFill="1" applyBorder="1"/>
    <xf numFmtId="4" fontId="19" fillId="0" borderId="0" xfId="0" applyNumberFormat="1" applyFont="1" applyBorder="1"/>
    <xf numFmtId="4" fontId="19" fillId="0" borderId="7" xfId="0" applyNumberFormat="1" applyFont="1" applyBorder="1"/>
    <xf numFmtId="4" fontId="19" fillId="3" borderId="7" xfId="0" applyNumberFormat="1" applyFont="1" applyFill="1" applyBorder="1"/>
    <xf numFmtId="4" fontId="19" fillId="3" borderId="0" xfId="0" applyNumberFormat="1" applyFont="1" applyFill="1" applyBorder="1"/>
    <xf numFmtId="4" fontId="19" fillId="0" borderId="0" xfId="0" applyNumberFormat="1" applyFont="1"/>
    <xf numFmtId="4" fontId="19" fillId="0" borderId="0" xfId="0" applyNumberFormat="1" applyFont="1" applyFill="1" applyAlignment="1" applyProtection="1">
      <alignment horizontal="right"/>
      <protection locked="0"/>
    </xf>
    <xf numFmtId="10" fontId="20" fillId="3" borderId="0" xfId="0" applyNumberFormat="1" applyFont="1" applyFill="1" applyBorder="1" applyAlignment="1">
      <alignment horizontal="right"/>
    </xf>
    <xf numFmtId="10" fontId="24" fillId="3" borderId="0" xfId="40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left"/>
    </xf>
    <xf numFmtId="0" fontId="20" fillId="0" borderId="5" xfId="0" applyFont="1" applyFill="1" applyBorder="1"/>
    <xf numFmtId="179" fontId="20" fillId="0" borderId="0" xfId="0" applyNumberFormat="1" applyFont="1" applyFill="1" applyBorder="1"/>
    <xf numFmtId="0" fontId="24" fillId="3" borderId="5" xfId="0" applyFont="1" applyFill="1" applyBorder="1"/>
    <xf numFmtId="0" fontId="24" fillId="3" borderId="0" xfId="0" applyFont="1" applyFill="1"/>
    <xf numFmtId="0" fontId="19" fillId="3" borderId="0" xfId="0" applyFont="1" applyFill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" xfId="28" builtinId="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Percent" xfId="40" builtinId="5"/>
    <cellStyle name="Title" xfId="41"/>
    <cellStyle name="Total" xfId="42"/>
    <cellStyle name="Warning Text" xfId="4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O47"/>
  <sheetViews>
    <sheetView tabSelected="1" zoomScale="125" workbookViewId="0"/>
  </sheetViews>
  <sheetFormatPr baseColWidth="10" defaultColWidth="8.875" defaultRowHeight="12"/>
  <cols>
    <col min="1" max="1" width="20.375" style="1" bestFit="1" customWidth="1"/>
    <col min="2" max="2" width="9.875" style="1" bestFit="1" customWidth="1"/>
    <col min="3" max="3" width="14.625" style="35" customWidth="1"/>
    <col min="4" max="4" width="5.875" style="1" bestFit="1" customWidth="1"/>
    <col min="5" max="5" width="6.5" style="1" bestFit="1" customWidth="1"/>
    <col min="6" max="6" width="13.375" style="1" customWidth="1"/>
    <col min="7" max="8" width="8.875" style="1"/>
    <col min="9" max="9" width="11.5" style="1" customWidth="1"/>
    <col min="10" max="16384" width="8.875" style="1"/>
  </cols>
  <sheetData>
    <row r="2" spans="1:15">
      <c r="B2" s="5"/>
      <c r="C2" s="65" t="s">
        <v>37</v>
      </c>
    </row>
    <row r="3" spans="1:15">
      <c r="B3" s="70"/>
      <c r="C3" s="65" t="s">
        <v>38</v>
      </c>
    </row>
    <row r="5" spans="1:15">
      <c r="A5" s="26" t="s">
        <v>33</v>
      </c>
      <c r="B5" s="26"/>
      <c r="C5" s="34" t="s">
        <v>1</v>
      </c>
      <c r="D5" s="27" t="s">
        <v>2</v>
      </c>
      <c r="E5" s="29" t="s">
        <v>29</v>
      </c>
      <c r="F5" s="30" t="s">
        <v>32</v>
      </c>
      <c r="G5" s="3"/>
    </row>
    <row r="6" spans="1:15" ht="15">
      <c r="A6" s="2"/>
      <c r="E6" s="3"/>
      <c r="F6" s="31"/>
      <c r="G6"/>
      <c r="H6"/>
      <c r="I6"/>
      <c r="J6"/>
      <c r="K6"/>
      <c r="L6"/>
      <c r="M6"/>
      <c r="N6"/>
      <c r="O6"/>
    </row>
    <row r="7" spans="1:15" ht="15">
      <c r="A7" s="4" t="s">
        <v>0</v>
      </c>
      <c r="B7" s="5"/>
      <c r="C7" s="50">
        <v>150000</v>
      </c>
      <c r="D7" s="6"/>
      <c r="E7" s="7"/>
      <c r="F7" s="31"/>
      <c r="G7"/>
      <c r="H7"/>
      <c r="I7"/>
      <c r="J7"/>
      <c r="K7"/>
      <c r="L7"/>
      <c r="M7"/>
      <c r="N7"/>
      <c r="O7"/>
    </row>
    <row r="8" spans="1:15" ht="15">
      <c r="A8" s="8" t="s">
        <v>4</v>
      </c>
      <c r="B8" s="6"/>
      <c r="C8" s="51">
        <f>0.25*C7</f>
        <v>37500</v>
      </c>
      <c r="D8" s="6"/>
      <c r="E8" s="7"/>
      <c r="F8" s="31"/>
      <c r="G8"/>
      <c r="H8"/>
      <c r="I8"/>
      <c r="J8"/>
      <c r="K8"/>
      <c r="L8"/>
      <c r="M8"/>
      <c r="N8"/>
      <c r="O8"/>
    </row>
    <row r="9" spans="1:15" ht="15">
      <c r="A9" s="2" t="s">
        <v>5</v>
      </c>
      <c r="C9" s="52">
        <f>C7-C8</f>
        <v>112500</v>
      </c>
      <c r="D9" s="54">
        <f>-PMT(C11/12, C12*12, C9, 0, 1)</f>
        <v>567.89138087583694</v>
      </c>
      <c r="E9" s="55">
        <f>D9*12</f>
        <v>6814.6965705100429</v>
      </c>
      <c r="F9" s="31"/>
      <c r="G9"/>
      <c r="H9"/>
      <c r="I9"/>
      <c r="J9"/>
      <c r="K9"/>
      <c r="L9"/>
      <c r="M9"/>
      <c r="N9"/>
      <c r="O9"/>
    </row>
    <row r="10" spans="1:15" ht="15">
      <c r="A10" s="8" t="s">
        <v>6</v>
      </c>
      <c r="B10" s="6"/>
      <c r="C10" s="62">
        <f>C7*0.03</f>
        <v>4500</v>
      </c>
      <c r="D10" s="6"/>
      <c r="E10" s="7"/>
      <c r="F10" s="31"/>
      <c r="G10"/>
      <c r="H10"/>
      <c r="I10"/>
      <c r="J10"/>
      <c r="K10"/>
      <c r="L10"/>
      <c r="M10"/>
      <c r="N10"/>
      <c r="O10"/>
    </row>
    <row r="11" spans="1:15" ht="15">
      <c r="A11" s="4" t="s">
        <v>7</v>
      </c>
      <c r="B11" s="5"/>
      <c r="C11" s="36">
        <v>4.4999999999999998E-2</v>
      </c>
      <c r="D11" s="6"/>
      <c r="E11" s="7"/>
      <c r="F11" s="31"/>
      <c r="G11"/>
      <c r="H11"/>
      <c r="I11"/>
      <c r="J11"/>
      <c r="K11"/>
      <c r="L11"/>
      <c r="M11"/>
      <c r="N11"/>
      <c r="O11"/>
    </row>
    <row r="12" spans="1:15" ht="15">
      <c r="A12" s="4" t="s">
        <v>8</v>
      </c>
      <c r="B12" s="5"/>
      <c r="C12" s="37">
        <v>30</v>
      </c>
      <c r="D12" s="6"/>
      <c r="E12" s="7"/>
      <c r="F12" s="31"/>
      <c r="G12"/>
      <c r="H12"/>
      <c r="I12"/>
      <c r="J12"/>
      <c r="K12"/>
      <c r="L12"/>
      <c r="M12"/>
      <c r="N12"/>
      <c r="O12"/>
    </row>
    <row r="13" spans="1:15" ht="15">
      <c r="A13" s="2"/>
      <c r="D13" s="6"/>
      <c r="E13" s="7"/>
      <c r="F13" s="31"/>
      <c r="G13"/>
      <c r="H13"/>
      <c r="I13"/>
      <c r="J13"/>
      <c r="K13"/>
      <c r="L13"/>
      <c r="M13"/>
      <c r="N13"/>
      <c r="O13"/>
    </row>
    <row r="14" spans="1:15" ht="15">
      <c r="A14" s="10" t="s">
        <v>9</v>
      </c>
      <c r="B14" s="5"/>
      <c r="C14" s="53">
        <v>2000</v>
      </c>
      <c r="D14" s="6"/>
      <c r="E14" s="7"/>
      <c r="F14" s="30"/>
      <c r="G14"/>
      <c r="H14"/>
      <c r="I14"/>
      <c r="J14"/>
      <c r="K14"/>
      <c r="L14"/>
      <c r="M14"/>
      <c r="N14"/>
      <c r="O14"/>
    </row>
    <row r="15" spans="1:15" ht="15">
      <c r="A15" s="11"/>
      <c r="B15" s="12"/>
      <c r="C15" s="38"/>
      <c r="D15" s="13"/>
      <c r="E15" s="13"/>
      <c r="F15" s="31"/>
      <c r="G15"/>
      <c r="H15"/>
      <c r="I15"/>
      <c r="J15"/>
      <c r="K15"/>
      <c r="L15"/>
      <c r="M15"/>
      <c r="N15"/>
      <c r="O15"/>
    </row>
    <row r="16" spans="1:15" ht="15">
      <c r="A16" s="26" t="s">
        <v>10</v>
      </c>
      <c r="B16" s="28"/>
      <c r="C16" s="39" t="s">
        <v>11</v>
      </c>
      <c r="D16" s="27" t="s">
        <v>2</v>
      </c>
      <c r="E16" s="29" t="s">
        <v>3</v>
      </c>
      <c r="F16" s="32"/>
      <c r="G16"/>
      <c r="H16"/>
      <c r="I16"/>
      <c r="J16"/>
      <c r="K16"/>
      <c r="L16"/>
      <c r="M16"/>
      <c r="N16"/>
      <c r="O16"/>
    </row>
    <row r="17" spans="1:15" ht="15">
      <c r="A17" s="2"/>
      <c r="E17" s="3"/>
      <c r="F17" s="31"/>
      <c r="G17"/>
      <c r="H17"/>
      <c r="I17"/>
      <c r="J17"/>
      <c r="K17"/>
      <c r="L17"/>
      <c r="M17"/>
      <c r="N17"/>
      <c r="O17"/>
    </row>
    <row r="18" spans="1:15">
      <c r="A18" s="14" t="s">
        <v>35</v>
      </c>
      <c r="B18" s="5"/>
      <c r="C18" s="50">
        <v>1500</v>
      </c>
      <c r="E18" s="3"/>
      <c r="F18" s="31"/>
      <c r="G18" s="3"/>
      <c r="H18" s="15"/>
    </row>
    <row r="19" spans="1:15">
      <c r="A19" s="2"/>
      <c r="B19" s="16"/>
      <c r="C19" s="40"/>
      <c r="E19" s="3"/>
      <c r="F19" s="31"/>
      <c r="G19" s="3"/>
    </row>
    <row r="20" spans="1:15">
      <c r="A20" s="17" t="s">
        <v>12</v>
      </c>
      <c r="B20" s="18"/>
      <c r="C20" s="41"/>
      <c r="D20" s="56">
        <f>SUM(C18:C18)</f>
        <v>1500</v>
      </c>
      <c r="E20" s="56">
        <f>D20*12</f>
        <v>18000</v>
      </c>
      <c r="F20" s="31"/>
      <c r="G20" s="3"/>
    </row>
    <row r="21" spans="1:15">
      <c r="A21" s="2"/>
      <c r="B21" s="16"/>
      <c r="C21" s="40"/>
      <c r="D21" s="16"/>
      <c r="E21" s="16"/>
      <c r="F21" s="31"/>
      <c r="G21" s="3"/>
    </row>
    <row r="22" spans="1:15">
      <c r="A22" s="26" t="s">
        <v>13</v>
      </c>
      <c r="B22" s="26" t="s">
        <v>14</v>
      </c>
      <c r="C22" s="34" t="s">
        <v>1</v>
      </c>
      <c r="D22" s="27" t="s">
        <v>2</v>
      </c>
      <c r="E22" s="29" t="s">
        <v>3</v>
      </c>
      <c r="F22" s="32"/>
      <c r="G22" s="3"/>
    </row>
    <row r="23" spans="1:15">
      <c r="A23" s="10" t="s">
        <v>15</v>
      </c>
      <c r="B23" s="19" t="s">
        <v>30</v>
      </c>
      <c r="C23" s="53">
        <v>700</v>
      </c>
      <c r="D23" s="57">
        <f t="shared" ref="D23:D28" si="0">IF(UPPER(B23)="Y",C23/12,C23)</f>
        <v>58.333333333333336</v>
      </c>
      <c r="E23" s="57">
        <f t="shared" ref="E23:E28" si="1">IF(UPPER(C23)="Y",D23,D23*12)</f>
        <v>700</v>
      </c>
      <c r="F23" s="31"/>
      <c r="G23" s="3"/>
    </row>
    <row r="24" spans="1:15">
      <c r="A24" s="10" t="s">
        <v>17</v>
      </c>
      <c r="B24" s="9" t="s">
        <v>16</v>
      </c>
      <c r="C24" s="53">
        <v>500</v>
      </c>
      <c r="D24" s="57">
        <f>IF(UPPER(B24)="Y",C24/12,C24)</f>
        <v>41.666666666666664</v>
      </c>
      <c r="E24" s="57">
        <f t="shared" si="1"/>
        <v>500</v>
      </c>
      <c r="F24" s="31"/>
      <c r="G24" s="3"/>
      <c r="H24" s="3"/>
    </row>
    <row r="25" spans="1:15">
      <c r="A25" s="10" t="s">
        <v>18</v>
      </c>
      <c r="B25" s="9"/>
      <c r="C25" s="53">
        <v>0</v>
      </c>
      <c r="D25" s="57">
        <f t="shared" si="0"/>
        <v>0</v>
      </c>
      <c r="E25" s="57">
        <f t="shared" si="1"/>
        <v>0</v>
      </c>
      <c r="F25" s="31"/>
      <c r="G25" s="3"/>
      <c r="H25" s="3"/>
    </row>
    <row r="26" spans="1:15">
      <c r="A26" s="10" t="s">
        <v>19</v>
      </c>
      <c r="B26" s="9"/>
      <c r="C26" s="53">
        <v>0</v>
      </c>
      <c r="D26" s="57">
        <f t="shared" si="0"/>
        <v>0</v>
      </c>
      <c r="E26" s="57">
        <f t="shared" si="1"/>
        <v>0</v>
      </c>
      <c r="F26" s="31"/>
      <c r="G26" s="3"/>
      <c r="H26" s="3"/>
    </row>
    <row r="27" spans="1:15">
      <c r="A27" s="20"/>
      <c r="B27" s="21"/>
      <c r="C27" s="42"/>
      <c r="D27" s="57">
        <f t="shared" si="0"/>
        <v>0</v>
      </c>
      <c r="E27" s="57">
        <f t="shared" si="1"/>
        <v>0</v>
      </c>
      <c r="F27" s="31"/>
      <c r="G27" s="3"/>
    </row>
    <row r="28" spans="1:15">
      <c r="A28" s="20"/>
      <c r="B28" s="21"/>
      <c r="C28" s="42"/>
      <c r="D28" s="57">
        <f t="shared" si="0"/>
        <v>0</v>
      </c>
      <c r="E28" s="57">
        <f t="shared" si="1"/>
        <v>0</v>
      </c>
      <c r="F28" s="31"/>
      <c r="G28" s="3"/>
    </row>
    <row r="29" spans="1:15">
      <c r="A29" s="10" t="s">
        <v>20</v>
      </c>
      <c r="B29" s="22"/>
      <c r="C29" s="43">
        <v>0</v>
      </c>
      <c r="D29" s="57">
        <f>$D$20*C29</f>
        <v>0</v>
      </c>
      <c r="E29" s="57">
        <f>D29*12</f>
        <v>0</v>
      </c>
      <c r="F29" s="33"/>
      <c r="G29" s="3"/>
    </row>
    <row r="30" spans="1:15">
      <c r="A30" s="10" t="s">
        <v>34</v>
      </c>
      <c r="B30" s="5"/>
      <c r="C30" s="43">
        <v>0.05</v>
      </c>
      <c r="D30" s="57">
        <f>$D$20*C30</f>
        <v>75</v>
      </c>
      <c r="E30" s="57">
        <f>D30*12</f>
        <v>900</v>
      </c>
      <c r="F30" s="31"/>
      <c r="G30" s="3"/>
    </row>
    <row r="31" spans="1:15">
      <c r="A31" s="10" t="s">
        <v>21</v>
      </c>
      <c r="B31" s="22"/>
      <c r="C31" s="43">
        <v>0.03</v>
      </c>
      <c r="D31" s="57">
        <f>$D$20*C31</f>
        <v>45</v>
      </c>
      <c r="E31" s="57">
        <f>D31*12</f>
        <v>540</v>
      </c>
      <c r="F31" s="31"/>
      <c r="G31" s="3"/>
    </row>
    <row r="32" spans="1:15">
      <c r="A32" s="11"/>
      <c r="B32" s="13"/>
      <c r="C32" s="44"/>
      <c r="D32" s="58"/>
      <c r="E32" s="58"/>
      <c r="F32" s="31"/>
      <c r="G32" s="3"/>
    </row>
    <row r="33" spans="1:7">
      <c r="A33" s="11" t="s">
        <v>22</v>
      </c>
      <c r="B33" s="13"/>
      <c r="C33" s="44"/>
      <c r="D33" s="59">
        <f>SUM(D23:D32)</f>
        <v>220</v>
      </c>
      <c r="E33" s="59">
        <f>SUM(E23:E32)</f>
        <v>2640</v>
      </c>
      <c r="F33" s="31"/>
      <c r="G33" s="3"/>
    </row>
    <row r="34" spans="1:7">
      <c r="A34" s="23"/>
      <c r="B34" s="16"/>
      <c r="C34" s="40"/>
      <c r="D34" s="24"/>
      <c r="E34" s="24"/>
      <c r="F34" s="31"/>
      <c r="G34" s="3"/>
    </row>
    <row r="35" spans="1:7">
      <c r="A35" s="26" t="s">
        <v>23</v>
      </c>
      <c r="B35" s="26"/>
      <c r="C35" s="34"/>
      <c r="D35" s="27" t="s">
        <v>2</v>
      </c>
      <c r="E35" s="29" t="s">
        <v>3</v>
      </c>
      <c r="F35" s="31"/>
      <c r="G35" s="3"/>
    </row>
    <row r="36" spans="1:7">
      <c r="A36" s="23" t="s">
        <v>24</v>
      </c>
      <c r="B36" s="16"/>
      <c r="C36" s="40"/>
      <c r="D36" s="60">
        <f>D20-D33</f>
        <v>1280</v>
      </c>
      <c r="E36" s="60">
        <f>E20-E33</f>
        <v>15360</v>
      </c>
      <c r="F36" s="31"/>
      <c r="G36" s="3"/>
    </row>
    <row r="37" spans="1:7">
      <c r="A37" s="23" t="s">
        <v>25</v>
      </c>
      <c r="B37" s="16"/>
      <c r="C37" s="40"/>
      <c r="D37" s="60">
        <f>-D9</f>
        <v>-567.89138087583694</v>
      </c>
      <c r="E37" s="60">
        <f>-E9</f>
        <v>-6814.6965705100429</v>
      </c>
      <c r="F37" s="31"/>
      <c r="G37" s="3"/>
    </row>
    <row r="38" spans="1:7">
      <c r="A38" s="23" t="s">
        <v>26</v>
      </c>
      <c r="B38" s="16"/>
      <c r="C38" s="45">
        <f>E38/C7</f>
        <v>5.6968689529933045E-2</v>
      </c>
      <c r="D38" s="60">
        <f>D36+D37</f>
        <v>712.10861912416306</v>
      </c>
      <c r="E38" s="60">
        <f>E36+E37</f>
        <v>8545.3034294899571</v>
      </c>
      <c r="F38" s="31"/>
      <c r="G38" s="3"/>
    </row>
    <row r="39" spans="1:7">
      <c r="A39" s="23"/>
      <c r="B39" s="16"/>
      <c r="C39" s="46"/>
      <c r="D39" s="24"/>
      <c r="E39" s="24"/>
      <c r="F39" s="31"/>
      <c r="G39" s="3"/>
    </row>
    <row r="40" spans="1:7">
      <c r="A40" s="23" t="s">
        <v>27</v>
      </c>
      <c r="C40" s="47">
        <f>C8+C10+C14</f>
        <v>44000</v>
      </c>
      <c r="D40" s="16"/>
      <c r="E40" s="16"/>
      <c r="F40" s="31"/>
      <c r="G40" s="3"/>
    </row>
    <row r="41" spans="1:7">
      <c r="A41" s="66" t="s">
        <v>36</v>
      </c>
      <c r="B41" s="67"/>
      <c r="C41" s="63">
        <f>E36/C7</f>
        <v>0.1024</v>
      </c>
      <c r="D41" s="24"/>
      <c r="E41" s="3"/>
      <c r="F41" s="31"/>
      <c r="G41" s="3"/>
    </row>
    <row r="42" spans="1:7" ht="15">
      <c r="A42" s="68" t="s">
        <v>28</v>
      </c>
      <c r="B42" s="69"/>
      <c r="C42" s="64">
        <f>E38/C40</f>
        <v>0.19421144157931722</v>
      </c>
      <c r="D42" s="16"/>
      <c r="E42" s="16"/>
      <c r="F42" s="31"/>
      <c r="G42" s="3"/>
    </row>
    <row r="43" spans="1:7">
      <c r="A43" s="23" t="s">
        <v>31</v>
      </c>
      <c r="B43" s="16"/>
      <c r="C43" s="48">
        <f>C40/E38</f>
        <v>5.1490272244933291</v>
      </c>
      <c r="D43" s="16"/>
      <c r="E43" s="16"/>
      <c r="F43" s="31"/>
      <c r="G43" s="3"/>
    </row>
    <row r="44" spans="1:7">
      <c r="A44" s="23"/>
      <c r="B44" s="16"/>
      <c r="C44" s="49"/>
      <c r="D44" s="16"/>
      <c r="E44" s="16"/>
      <c r="F44" s="31"/>
      <c r="G44" s="3"/>
    </row>
    <row r="45" spans="1:7">
      <c r="A45" s="23"/>
      <c r="B45" s="13"/>
      <c r="C45" s="44"/>
      <c r="D45" s="13"/>
      <c r="E45" s="13"/>
      <c r="F45" s="31"/>
      <c r="G45" s="3"/>
    </row>
    <row r="46" spans="1:7">
      <c r="A46" s="25"/>
      <c r="D46" s="61"/>
    </row>
    <row r="47" spans="1:7">
      <c r="A47" s="7"/>
    </row>
  </sheetData>
  <phoneticPr fontId="18" type="noConversion"/>
  <pageMargins left="0.7" right="0.7" top="0.75" bottom="0.75" header="0.51180555555555551" footer="0.51180555555555551"/>
  <pageSetup firstPageNumber="0" orientation="landscape" horizontalDpi="300" verticalDpi="30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A</cp:lastModifiedBy>
  <dcterms:created xsi:type="dcterms:W3CDTF">2010-07-23T01:06:16Z</dcterms:created>
  <dcterms:modified xsi:type="dcterms:W3CDTF">2018-01-30T21:21:47Z</dcterms:modified>
</cp:coreProperties>
</file>